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boettch/MIT Dropbox/Emma Boettcher/General/VPR/2026-05 Cost analysis/"/>
    </mc:Choice>
  </mc:AlternateContent>
  <xr:revisionPtr revIDLastSave="0" documentId="8_{E85B6CB7-EF17-044D-9355-ED9ADAD467C9}" xr6:coauthVersionLast="47" xr6:coauthVersionMax="47" xr10:uidLastSave="{00000000-0000-0000-0000-000000000000}"/>
  <bookViews>
    <workbookView xWindow="0" yWindow="760" windowWidth="19420" windowHeight="11500" xr2:uid="{00000000-000D-0000-FFFF-FFFF00000000}"/>
  </bookViews>
  <sheets>
    <sheet name="Instructions" sheetId="11" r:id="rId1"/>
    <sheet name="Summary" sheetId="10" r:id="rId2"/>
    <sheet name="Expense Budget" sheetId="5" r:id="rId3"/>
    <sheet name="Data" sheetId="1" state="hidden" r:id="rId4"/>
    <sheet name="CumData" sheetId="12" state="hidden" r:id="rId5"/>
  </sheets>
  <definedNames>
    <definedName name="Academic_Staff">Summary!$C$5:$G$5</definedName>
    <definedName name="Actual_current_fy_to_date_Amount">Summary!$E$4:$E$25</definedName>
    <definedName name="Actual_previous_fy_amount">Summary!$D$4:$D$25</definedName>
    <definedName name="Administrative_Staff">Summary!$C$6:$G$6</definedName>
    <definedName name="Annual_Salary">'Expense Budget'!$D$5:$D$11</definedName>
    <definedName name="anticipate_remainder_of_current_fy_amount">Summary!$F$4:$F$25</definedName>
    <definedName name="Cumulative_Balance">Summary!$C$25:$G$25</definedName>
    <definedName name="Cur_FP" localSheetId="4">#REF!</definedName>
    <definedName name="Cur_FP" localSheetId="1">Summary!$E$2</definedName>
    <definedName name="Cur_FP">#REF!</definedName>
    <definedName name="Effort">'Expense Budget'!$E$5:$E$11</definedName>
    <definedName name="Employee_Benefits">Summary!$C$12:$G$12</definedName>
    <definedName name="Equipment__minor_equipment_ONLY">Summary!$C$14:$G$14</definedName>
    <definedName name="Equipment_repair___Maintenance">'Expense Budget'!$B$19:$F$19</definedName>
    <definedName name="Expense">'Expense Budget'!$F$17:$F$24</definedName>
    <definedName name="Fees_Services_External">Summary!$C$20:$G$20</definedName>
    <definedName name="Fees_Services_Internal">Summary!$C$21:$G$21</definedName>
    <definedName name="forecast_end_of_current_FY_total">Summary!$G$4:$G$25</definedName>
    <definedName name="Lab_Supplies">'Expense Budget'!$B$18:$F$18</definedName>
    <definedName name="Materials___Services">'Expense Budget'!$B$17:$F$17</definedName>
    <definedName name="Minor_equipement">'Expense Budget'!$B$20:$F$20</definedName>
    <definedName name="Name__optional">'Expense Budget'!$A$5:$A$11</definedName>
    <definedName name="Net_Amount">Summary!$C$23:$G$23</definedName>
    <definedName name="other_expense_type">'Expense Budget'!$B$17:$B$24</definedName>
    <definedName name="Other_Expenses">Summary!$C$16:$G$16</definedName>
    <definedName name="_xlnm.Print_Area" localSheetId="1">Summary!$A$1:$G$31</definedName>
    <definedName name="Prior_FY" localSheetId="4">#REF!</definedName>
    <definedName name="Prior_FY" localSheetId="1">Summary!$D$2</definedName>
    <definedName name="Prior_FY">#REF!</definedName>
    <definedName name="Query_from_datawarehouse" localSheetId="4" hidden="1">CumData!$A$1:$E$2</definedName>
    <definedName name="Query_from_datawarehouse" localSheetId="3" hidden="1">Data!$A$1:$G$29</definedName>
    <definedName name="Research_Staff">Summary!$C$7:$G$7</definedName>
    <definedName name="Salary___Wages">Summary!$C$11:$G$11</definedName>
    <definedName name="Salary_Expense">'Expense Budget'!$F$5:$F$11</definedName>
    <definedName name="Service_Center" localSheetId="4">#REF!</definedName>
    <definedName name="Service_Center" localSheetId="1">Summary!$C$3</definedName>
    <definedName name="Service_Center">#REF!</definedName>
    <definedName name="Service_Staff">Summary!$C$10:$G$10</definedName>
    <definedName name="ServiceCenterID">Summary!$C$2</definedName>
    <definedName name="Stipends">Summary!$C$17:$G$17</definedName>
    <definedName name="Student_Salaries">Summary!$C$8:$G$8</definedName>
    <definedName name="Subject_to_EB__Y_N">'Expense Budget'!$C$5:$C$11</definedName>
    <definedName name="Support_Staff">Summary!$C$9:$G$9</definedName>
    <definedName name="SWEB">Summary!$C$13:$G$13</definedName>
    <definedName name="Title">'Expense Budget'!$B$5:$B$11</definedName>
    <definedName name="Total_Expenses">Summary!$C$18:$G$18</definedName>
    <definedName name="Total_Revenue___Transfers">Summary!$C$22:$G$22</definedName>
    <definedName name="Total_revenue_transfers">Summary!$C$22:$G$22</definedName>
    <definedName name="Total_Salaries___Wages">'Expense Budget'!$B$13:$F$13</definedName>
    <definedName name="Transfers">Summary!$C$19:$G$19</definedName>
    <definedName name="Travel">Summary!$C$15:$G$15</definedName>
    <definedName name="x">Summary!$C$3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0" l="1"/>
  <c r="F25" i="5" l="1"/>
  <c r="D14" i="10" l="1"/>
  <c r="E14" i="10"/>
  <c r="G14" i="10" s="1"/>
  <c r="D25" i="10"/>
  <c r="F9" i="5"/>
  <c r="F8" i="5"/>
  <c r="F1" i="5"/>
  <c r="F22" i="10"/>
  <c r="E21" i="10"/>
  <c r="G21" i="10" s="1"/>
  <c r="D21" i="10"/>
  <c r="E20" i="10"/>
  <c r="G20" i="10" s="1"/>
  <c r="D20" i="10"/>
  <c r="E19" i="10"/>
  <c r="D19" i="10"/>
  <c r="E17" i="10"/>
  <c r="G17" i="10" s="1"/>
  <c r="D17" i="10"/>
  <c r="E16" i="10"/>
  <c r="G16" i="10" s="1"/>
  <c r="D16" i="10"/>
  <c r="E15" i="10"/>
  <c r="G15" i="10" s="1"/>
  <c r="D15" i="10"/>
  <c r="D12" i="10"/>
  <c r="F11" i="10"/>
  <c r="F12" i="10" s="1"/>
  <c r="E10" i="10"/>
  <c r="G10" i="10" s="1"/>
  <c r="D10" i="10"/>
  <c r="E9" i="10"/>
  <c r="G9" i="10" s="1"/>
  <c r="D9" i="10"/>
  <c r="E8" i="10"/>
  <c r="G8" i="10" s="1"/>
  <c r="D8" i="10"/>
  <c r="E7" i="10"/>
  <c r="G7" i="10" s="1"/>
  <c r="D7" i="10"/>
  <c r="E6" i="10"/>
  <c r="G6" i="10" s="1"/>
  <c r="D6" i="10"/>
  <c r="E5" i="10"/>
  <c r="G5" i="10" s="1"/>
  <c r="D13" i="5"/>
  <c r="F11" i="5"/>
  <c r="F10" i="5"/>
  <c r="F7" i="5"/>
  <c r="F6" i="5"/>
  <c r="G12" i="10" l="1"/>
  <c r="F14" i="5"/>
  <c r="F13" i="5"/>
  <c r="D11" i="10"/>
  <c r="D13" i="10" s="1"/>
  <c r="D18" i="10" s="1"/>
  <c r="E22" i="10"/>
  <c r="G22" i="10" s="1"/>
  <c r="D22" i="10"/>
  <c r="G19" i="10"/>
  <c r="E11" i="10"/>
  <c r="G11" i="10" s="1"/>
  <c r="F13" i="10" l="1"/>
  <c r="F18" i="10" s="1"/>
  <c r="F23" i="10" s="1"/>
  <c r="F15" i="5"/>
  <c r="F27" i="5" s="1"/>
  <c r="F31" i="5" s="1"/>
  <c r="D23" i="10"/>
  <c r="D34" i="10" s="1"/>
  <c r="E13" i="10"/>
  <c r="G13" i="10" s="1"/>
  <c r="E18" i="10" l="1"/>
  <c r="G18" i="10" s="1"/>
  <c r="E23" i="10" l="1"/>
  <c r="E34" i="10" l="1"/>
  <c r="D36" i="10" s="1"/>
  <c r="E25" i="10"/>
  <c r="G25" i="10" s="1"/>
  <c r="G26" i="10" s="1"/>
  <c r="G23" i="10"/>
  <c r="F2" i="5" l="1"/>
  <c r="F33" i="5" s="1"/>
  <c r="F35" i="5" s="1"/>
  <c r="H33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ount Detail" type="1" refreshedVersion="6" background="1" saveData="1">
    <dbPr connection="DRIVER={Microsoft ODBC for Oracle};UID=joefoley;" command="SELECT AL4.COST_COLLECTOR_ID, AL4.COST_COLLECTOR_NAME, AL2.GL_ACCOUNT_ID, AL2.GL_ACCOUNT_NAME, AL3.FISCAL_PERIOD, AL1.FYTD_AMOUNT, AL2.LEVEL3_CATEGORY FROM WAREUSER.BALANCES_BY_FISCAL_PERIOD AL1, WAREUSER.GL_ACCOUNT_REPORT AL2, WAREUSER.TIME_MONTH AL3, WAREUSER.COST_COLLECTOR AL4 WHERE (AL2.GL_ACCOUNT_KEY=AL1.GL_ACCOUNT_KEY AND AL4.COST_COLLECTOR_KEY=AL1.COST_COLLECTOR_KEY AND AL3.TIME_MONTH_KEY=AL1.TIME_MONTH_KEY)  AND (AL2.REPORT_TYPE='MIT Standard Version 3' AND AL4.COST_COLLECTOR_ID=? AND AL3.FISCAL_PERIOD IN (?,?) AND (NOT AL1.FYTD_AMOUNT=0))"/>
    <parameters count="3">
      <parameter name="Parameter1" parameterType="cell" cell="Summary!$C$3"/>
      <parameter name="Parameter2" parameterType="cell" cell="Summary!$D$2"/>
      <parameter name="Parameter3" parameterType="cell" cell="Summary!$E$2"/>
    </parameters>
  </connection>
  <connection id="2" xr16:uid="{00000000-0015-0000-FFFF-FFFF01000000}" name="Cumulative_Balance" type="1" refreshedVersion="6" background="1" saveData="1">
    <dbPr connection="DRIVER={Microsoft ODBC for Oracle};UID=joefoley;" command="SELECT AL4.COST_COLLECTOR_ID, AL4.COST_COLLECTOR_NAME, AL3.FISCAL_PERIOD, AL2.LEVEL1_CATEGORY, SUM ( AL1.CUMULATIVE_AMOUNT ) FROM WAREUSER.BALANCES_BY_FISCAL_PERIOD AL1, WAREUSER.GL_ACCOUNT_REPORT AL2, WAREUSER.TIME_MONTH AL3, WAREUSER.COST_COLLECTOR AL4 WHERE (AL2.GL_ACCOUNT_KEY=AL1.GL_ACCOUNT_KEY AND AL4.COST_COLLECTOR_KEY=AL1.COST_COLLECTOR_KEY AND AL3.TIME_MONTH_KEY=AL1.TIME_MONTH_KEY)  AND (AL2.REPORT_TYPE='MIT Standard Version 3' AND AL4.COST_COLLECTOR_ID=? AND AL3.FISCAL_PERIOD =? AND AL2.LEVEL1_CATEGORY='Operations') GROUP BY AL4.COST_COLLECTOR_ID, AL4.COST_COLLECTOR_NAME, AL3.FISCAL_PERIOD, AL2.LEVEL1_CATEGORY"/>
    <parameters count="3">
      <parameter name="Parameter1" parameterType="cell" cell="Summary!$C$3"/>
      <parameter name="Parameter2" parameterType="cell" cell="Summary!$D$2"/>
      <parameter name="Parameter3" parameterType="cell" cell="Summary!$E$2"/>
    </parameters>
  </connection>
</connections>
</file>

<file path=xl/sharedStrings.xml><?xml version="1.0" encoding="utf-8"?>
<sst xmlns="http://schemas.openxmlformats.org/spreadsheetml/2006/main" count="111" uniqueCount="101">
  <si>
    <t>Actual</t>
  </si>
  <si>
    <t>Total</t>
  </si>
  <si>
    <t>Fiscal Year</t>
  </si>
  <si>
    <t>Amount</t>
  </si>
  <si>
    <t>Employee Benefits</t>
  </si>
  <si>
    <t>Other Expenses</t>
  </si>
  <si>
    <t>Service Center</t>
  </si>
  <si>
    <t>EB Rate</t>
  </si>
  <si>
    <t>Expenses:</t>
  </si>
  <si>
    <t>Compensation</t>
  </si>
  <si>
    <t>Title</t>
  </si>
  <si>
    <t>Annual Salary</t>
  </si>
  <si>
    <t>% Effort</t>
  </si>
  <si>
    <t>Total Salaries &amp; Wages</t>
  </si>
  <si>
    <t>TOTAL COMPENSATION</t>
  </si>
  <si>
    <t>Lab Supplies</t>
  </si>
  <si>
    <t>TOTAL EXPENSE BUDGET</t>
  </si>
  <si>
    <t>Budget Cycle balance</t>
  </si>
  <si>
    <t>1074000Csail Copy/Fax</t>
  </si>
  <si>
    <t>1115009Pilm Glassware Facility</t>
  </si>
  <si>
    <t>1115021Bio-Micro Continuation Facility Account</t>
  </si>
  <si>
    <t>11343853T Magnet Service Facility</t>
  </si>
  <si>
    <t>1134396Viral Core Service Center</t>
  </si>
  <si>
    <t>1134399Meg Core Service Facility</t>
  </si>
  <si>
    <t>1134506Nanomechanical Technology Facility</t>
  </si>
  <si>
    <t>1136601Instrumentation Facility (Dcif)</t>
  </si>
  <si>
    <t>1137800Reactor Operating Expenses</t>
  </si>
  <si>
    <t>1137902Surface Engineering Lab -Mocvd Facility</t>
  </si>
  <si>
    <t>1138400Cryogenic Lab Operations</t>
  </si>
  <si>
    <t>1139100Plasma Fusion Center Computer Facility</t>
  </si>
  <si>
    <t>1139201Biophyical Instrumentation Facility</t>
  </si>
  <si>
    <t>1140400Eaps Mass Spectrometer</t>
  </si>
  <si>
    <t>1145800Electron Microprobe Facility</t>
  </si>
  <si>
    <t>1146500Lns Computer  Facility</t>
  </si>
  <si>
    <t>1146502Bates Computer Services</t>
  </si>
  <si>
    <t>1147703Nse Computer Support Service Center</t>
  </si>
  <si>
    <t>1149100Mit Central Machine Shop</t>
  </si>
  <si>
    <t>1266300Eaps Sun/Dec Support</t>
  </si>
  <si>
    <t>1266400Csail Computer Network</t>
  </si>
  <si>
    <t>1273104Nanostructure Facility</t>
  </si>
  <si>
    <t>1274000Single Crystal X-Ray Facility</t>
  </si>
  <si>
    <t>1275100Roger Summons</t>
  </si>
  <si>
    <t>1275300Isn Facility Service Center</t>
  </si>
  <si>
    <t>Cumulative Balance</t>
  </si>
  <si>
    <t>Forecast @</t>
  </si>
  <si>
    <t>COST_COLLECTOR_ID</t>
  </si>
  <si>
    <t>COST_COLLECTOR_NAME</t>
  </si>
  <si>
    <t>GL_ACCOUNT_ID</t>
  </si>
  <si>
    <t>GL_ACCOUNT_NAME</t>
  </si>
  <si>
    <t>FISCAL_PERIOD</t>
  </si>
  <si>
    <t>FYTD_AMOUNT</t>
  </si>
  <si>
    <t>Service Center Account</t>
  </si>
  <si>
    <t>LEVEL3_CATEGORY</t>
  </si>
  <si>
    <t>Support Staff</t>
  </si>
  <si>
    <t>Travel</t>
  </si>
  <si>
    <t>Fees/Services-External</t>
  </si>
  <si>
    <t>Fees/Services-Internal</t>
  </si>
  <si>
    <t>Service Staff</t>
  </si>
  <si>
    <t>Academic Staff</t>
  </si>
  <si>
    <t>Administrative Staff</t>
  </si>
  <si>
    <t>Research Staff</t>
  </si>
  <si>
    <t>Student Salaries</t>
  </si>
  <si>
    <t>Stipends</t>
  </si>
  <si>
    <t>Transfers</t>
  </si>
  <si>
    <t>Net Amount</t>
  </si>
  <si>
    <t>Salary &amp; Wages</t>
  </si>
  <si>
    <t>SWEB</t>
  </si>
  <si>
    <t>TOTAL OTHER EXPENSES</t>
  </si>
  <si>
    <t>Name (optional)</t>
  </si>
  <si>
    <t>Subject to EB (Y/N)</t>
  </si>
  <si>
    <t>Y</t>
  </si>
  <si>
    <t>1075001Bioinformatics/Bioit Core Facility</t>
  </si>
  <si>
    <t>1115024Ips Core Facility</t>
  </si>
  <si>
    <t>Total Revenue &amp; Transfers</t>
  </si>
  <si>
    <t xml:space="preserve"> Total Expenses</t>
  </si>
  <si>
    <t>LEVEL1_CATEGORY</t>
  </si>
  <si>
    <t>SUM(AL1.CUMULATIVE_AMOUNT)</t>
  </si>
  <si>
    <t>y</t>
  </si>
  <si>
    <t xml:space="preserve">Please include a copy of the SC rate schedule. </t>
  </si>
  <si>
    <t>**Equipment repair &amp; Maintenance</t>
  </si>
  <si>
    <t>*Materials &amp; Services</t>
  </si>
  <si>
    <t>***Revenue Forecast (all sources)</t>
  </si>
  <si>
    <t>.</t>
  </si>
  <si>
    <t>K. Lowenhaupt</t>
  </si>
  <si>
    <t>Please name the file ACCOUNTNUMBER-deptName-YYYY [i.e. 1234567-Physics-202X]</t>
  </si>
  <si>
    <t xml:space="preserve">This template has the ability to collect data from the Data Warehouse.  </t>
  </si>
  <si>
    <t>If you would like to use that functionality, please email Joe Foley &lt;joefoley@mit.edu&gt;</t>
  </si>
  <si>
    <t>Salary
Expense</t>
  </si>
  <si>
    <t>Forecasted Balance at end of FY</t>
  </si>
  <si>
    <t>Cumulative Balance forecast at end of next fiscal year</t>
  </si>
  <si>
    <t>Previous FY</t>
  </si>
  <si>
    <t>Current FY to Date</t>
  </si>
  <si>
    <t>of Current FY</t>
  </si>
  <si>
    <t>End of Current FY</t>
  </si>
  <si>
    <t>Equipment (minor equipment ONLY)</t>
  </si>
  <si>
    <t>Minor equipment</t>
  </si>
  <si>
    <t>Anticipated Remainder</t>
  </si>
  <si>
    <t>Go to tab "Summary;" enter your service center account number in cell C3</t>
  </si>
  <si>
    <t>Template updated June 2026</t>
  </si>
  <si>
    <r>
      <t xml:space="preserve">In "Expense Budget," enter the fiscal year and EB rate in cell B1 and B2. Then, populate the required </t>
    </r>
    <r>
      <rPr>
        <sz val="14"/>
        <color theme="1"/>
        <rFont val="Calibri (Body)"/>
      </rPr>
      <t xml:space="preserve">yellow highlighted </t>
    </r>
    <r>
      <rPr>
        <sz val="14"/>
        <color theme="1"/>
        <rFont val="Calibri"/>
        <family val="2"/>
        <scheme val="minor"/>
      </rPr>
      <t>lines (rows 6-11, 17-24; add or delete rows as necessary) which reports your estimated expenses for fiscal year 202</t>
    </r>
    <r>
      <rPr>
        <b/>
        <sz val="14"/>
        <color theme="1"/>
        <rFont val="Calibri (Body)"/>
      </rPr>
      <t>X</t>
    </r>
    <r>
      <rPr>
        <sz val="14"/>
        <color theme="1"/>
        <rFont val="Calibri"/>
        <family val="2"/>
        <scheme val="minor"/>
      </rPr>
      <t>.  There is also a field for your projected revenue (all sources) for 202</t>
    </r>
    <r>
      <rPr>
        <b/>
        <sz val="14"/>
        <color theme="1"/>
        <rFont val="Calibri (Body)"/>
      </rPr>
      <t>X</t>
    </r>
    <r>
      <rPr>
        <sz val="14"/>
        <color theme="1"/>
        <rFont val="Calibri"/>
        <family val="2"/>
        <scheme val="minor"/>
      </rPr>
      <t xml:space="preserve"> – please fill it in.</t>
    </r>
  </si>
  <si>
    <t>Enter actual expenditures for FY ‘XX and FY’XX in Columns D and E.  You will need to enter the anticipated expenses for the rest of the year (if not a full year) in Column F.  This will update the forecasted cumulative balance, which carries over to the "Expense Budget"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</si>
</sst>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 (Body)"/>
    </font>
    <font>
      <b/>
      <sz val="14"/>
      <color theme="1"/>
      <name val="Calibri (Body)"/>
    </font>
    <font>
      <b/>
      <sz val="14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0" xfId="1" applyNumberFormat="1" applyFont="1"/>
    <xf numFmtId="41" fontId="3" fillId="0" borderId="0" xfId="0" applyNumberFormat="1" applyFont="1" applyAlignment="1">
      <alignment horizontal="right"/>
    </xf>
    <xf numFmtId="164" fontId="0" fillId="0" borderId="0" xfId="1" applyNumberFormat="1" applyFont="1" applyFill="1"/>
    <xf numFmtId="0" fontId="2" fillId="0" borderId="0" xfId="0" applyFont="1"/>
    <xf numFmtId="41" fontId="0" fillId="0" borderId="0" xfId="0" applyNumberFormat="1"/>
    <xf numFmtId="164" fontId="0" fillId="0" borderId="0" xfId="1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quotePrefix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1" fontId="3" fillId="0" borderId="10" xfId="0" applyNumberFormat="1" applyFont="1" applyBorder="1" applyAlignment="1">
      <alignment horizontal="right"/>
    </xf>
    <xf numFmtId="0" fontId="4" fillId="3" borderId="11" xfId="0" applyFont="1" applyFill="1" applyBorder="1" applyAlignment="1">
      <alignment horizontal="center"/>
    </xf>
    <xf numFmtId="0" fontId="4" fillId="3" borderId="13" xfId="0" quotePrefix="1" applyFont="1" applyFill="1" applyBorder="1" applyAlignment="1">
      <alignment horizontal="center"/>
    </xf>
    <xf numFmtId="0" fontId="0" fillId="0" borderId="12" xfId="0" applyBorder="1"/>
    <xf numFmtId="0" fontId="4" fillId="3" borderId="14" xfId="0" applyFont="1" applyFill="1" applyBorder="1" applyAlignment="1">
      <alignment horizontal="center"/>
    </xf>
    <xf numFmtId="164" fontId="0" fillId="0" borderId="15" xfId="1" applyNumberFormat="1" applyFont="1" applyFill="1" applyBorder="1"/>
    <xf numFmtId="0" fontId="0" fillId="0" borderId="15" xfId="0" applyBorder="1"/>
    <xf numFmtId="0" fontId="4" fillId="4" borderId="16" xfId="0" applyFont="1" applyFill="1" applyBorder="1" applyAlignment="1">
      <alignment horizontal="right"/>
    </xf>
    <xf numFmtId="164" fontId="0" fillId="4" borderId="1" xfId="1" applyNumberFormat="1" applyFont="1" applyFill="1" applyBorder="1"/>
    <xf numFmtId="164" fontId="0" fillId="4" borderId="17" xfId="1" applyNumberFormat="1" applyFont="1" applyFill="1" applyBorder="1"/>
    <xf numFmtId="0" fontId="4" fillId="2" borderId="7" xfId="0" applyFont="1" applyFill="1" applyBorder="1" applyAlignment="1">
      <alignment horizontal="left"/>
    </xf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9" fontId="0" fillId="0" borderId="0" xfId="2" applyFont="1" applyBorder="1"/>
    <xf numFmtId="0" fontId="0" fillId="0" borderId="16" xfId="0" applyBorder="1"/>
    <xf numFmtId="0" fontId="0" fillId="0" borderId="20" xfId="0" applyBorder="1"/>
    <xf numFmtId="0" fontId="0" fillId="0" borderId="24" xfId="0" applyBorder="1"/>
    <xf numFmtId="0" fontId="0" fillId="2" borderId="12" xfId="0" applyFill="1" applyBorder="1"/>
    <xf numFmtId="0" fontId="0" fillId="2" borderId="0" xfId="0" applyFill="1"/>
    <xf numFmtId="0" fontId="0" fillId="2" borderId="15" xfId="0" applyFill="1" applyBorder="1"/>
    <xf numFmtId="164" fontId="0" fillId="0" borderId="15" xfId="0" applyNumberFormat="1" applyBorder="1"/>
    <xf numFmtId="164" fontId="0" fillId="0" borderId="23" xfId="0" applyNumberFormat="1" applyBorder="1"/>
    <xf numFmtId="0" fontId="0" fillId="4" borderId="16" xfId="0" applyFill="1" applyBorder="1"/>
    <xf numFmtId="0" fontId="0" fillId="4" borderId="1" xfId="0" applyFill="1" applyBorder="1"/>
    <xf numFmtId="164" fontId="0" fillId="4" borderId="17" xfId="0" applyNumberFormat="1" applyFill="1" applyBorder="1"/>
    <xf numFmtId="0" fontId="0" fillId="5" borderId="1" xfId="0" applyFill="1" applyBorder="1"/>
    <xf numFmtId="0" fontId="5" fillId="5" borderId="16" xfId="0" applyFont="1" applyFill="1" applyBorder="1"/>
    <xf numFmtId="164" fontId="5" fillId="5" borderId="17" xfId="0" applyNumberFormat="1" applyFont="1" applyFill="1" applyBorder="1"/>
    <xf numFmtId="0" fontId="0" fillId="2" borderId="10" xfId="0" applyFill="1" applyBorder="1"/>
    <xf numFmtId="0" fontId="0" fillId="2" borderId="3" xfId="0" applyFill="1" applyBorder="1"/>
    <xf numFmtId="0" fontId="0" fillId="2" borderId="23" xfId="0" applyFill="1" applyBorder="1"/>
    <xf numFmtId="0" fontId="5" fillId="5" borderId="24" xfId="0" applyFont="1" applyFill="1" applyBorder="1"/>
    <xf numFmtId="0" fontId="0" fillId="5" borderId="26" xfId="0" applyFill="1" applyBorder="1"/>
    <xf numFmtId="0" fontId="0" fillId="5" borderId="25" xfId="0" applyFill="1" applyBorder="1"/>
    <xf numFmtId="0" fontId="5" fillId="5" borderId="18" xfId="0" applyFont="1" applyFill="1" applyBorder="1"/>
    <xf numFmtId="0" fontId="5" fillId="5" borderId="2" xfId="0" applyFont="1" applyFill="1" applyBorder="1"/>
    <xf numFmtId="164" fontId="5" fillId="5" borderId="19" xfId="0" applyNumberFormat="1" applyFont="1" applyFill="1" applyBorder="1"/>
    <xf numFmtId="0" fontId="0" fillId="2" borderId="18" xfId="0" applyFill="1" applyBorder="1"/>
    <xf numFmtId="0" fontId="0" fillId="2" borderId="2" xfId="0" applyFill="1" applyBorder="1"/>
    <xf numFmtId="164" fontId="0" fillId="2" borderId="19" xfId="0" applyNumberFormat="1" applyFill="1" applyBorder="1"/>
    <xf numFmtId="0" fontId="4" fillId="0" borderId="0" xfId="0" applyFont="1"/>
    <xf numFmtId="164" fontId="4" fillId="0" borderId="0" xfId="1" applyNumberFormat="1" applyFont="1" applyBorder="1"/>
    <xf numFmtId="9" fontId="4" fillId="0" borderId="0" xfId="2" applyFont="1" applyBorder="1"/>
    <xf numFmtId="164" fontId="4" fillId="0" borderId="15" xfId="0" applyNumberFormat="1" applyFont="1" applyBorder="1"/>
    <xf numFmtId="0" fontId="0" fillId="0" borderId="24" xfId="0" applyBorder="1" applyAlignment="1">
      <alignment horizontal="right"/>
    </xf>
    <xf numFmtId="0" fontId="0" fillId="0" borderId="26" xfId="0" applyBorder="1"/>
    <xf numFmtId="0" fontId="0" fillId="0" borderId="21" xfId="0" applyBorder="1"/>
    <xf numFmtId="44" fontId="0" fillId="0" borderId="22" xfId="1" applyFont="1" applyFill="1" applyBorder="1"/>
    <xf numFmtId="0" fontId="0" fillId="0" borderId="25" xfId="0" applyBorder="1" applyAlignment="1">
      <alignment horizontal="center"/>
    </xf>
    <xf numFmtId="164" fontId="0" fillId="4" borderId="1" xfId="1" applyNumberFormat="1" applyFont="1" applyFill="1" applyBorder="1" applyProtection="1"/>
    <xf numFmtId="0" fontId="0" fillId="0" borderId="0" xfId="0" applyAlignment="1">
      <alignment horizontal="center"/>
    </xf>
    <xf numFmtId="0" fontId="0" fillId="5" borderId="2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6" borderId="18" xfId="0" applyFill="1" applyBorder="1" applyAlignment="1">
      <alignment horizontal="right"/>
    </xf>
    <xf numFmtId="164" fontId="0" fillId="6" borderId="2" xfId="1" applyNumberFormat="1" applyFont="1" applyFill="1" applyBorder="1"/>
    <xf numFmtId="164" fontId="0" fillId="6" borderId="19" xfId="1" applyNumberFormat="1" applyFont="1" applyFill="1" applyBorder="1"/>
    <xf numFmtId="0" fontId="0" fillId="4" borderId="12" xfId="0" applyFill="1" applyBorder="1"/>
    <xf numFmtId="164" fontId="0" fillId="4" borderId="0" xfId="1" applyNumberFormat="1" applyFont="1" applyFill="1" applyBorder="1"/>
    <xf numFmtId="0" fontId="0" fillId="4" borderId="0" xfId="0" applyFill="1"/>
    <xf numFmtId="0" fontId="0" fillId="4" borderId="15" xfId="0" applyFill="1" applyBorder="1"/>
    <xf numFmtId="0" fontId="4" fillId="4" borderId="20" xfId="0" applyFont="1" applyFill="1" applyBorder="1" applyAlignment="1">
      <alignment horizontal="right"/>
    </xf>
    <xf numFmtId="164" fontId="0" fillId="4" borderId="21" xfId="1" applyNumberFormat="1" applyFont="1" applyFill="1" applyBorder="1" applyProtection="1">
      <protection locked="0"/>
    </xf>
    <xf numFmtId="0" fontId="0" fillId="4" borderId="21" xfId="0" applyFill="1" applyBorder="1"/>
    <xf numFmtId="164" fontId="0" fillId="4" borderId="22" xfId="1" applyNumberFormat="1" applyFont="1" applyFill="1" applyBorder="1"/>
    <xf numFmtId="0" fontId="0" fillId="7" borderId="12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10" xfId="0" applyFill="1" applyBorder="1"/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164" fontId="0" fillId="7" borderId="0" xfId="1" applyNumberFormat="1" applyFont="1" applyFill="1" applyBorder="1"/>
    <xf numFmtId="9" fontId="0" fillId="7" borderId="0" xfId="2" applyFont="1" applyFill="1" applyBorder="1"/>
    <xf numFmtId="164" fontId="0" fillId="7" borderId="3" xfId="1" applyNumberFormat="1" applyFont="1" applyFill="1" applyBorder="1"/>
    <xf numFmtId="9" fontId="0" fillId="7" borderId="3" xfId="2" applyFont="1" applyFill="1" applyBorder="1"/>
    <xf numFmtId="164" fontId="0" fillId="7" borderId="0" xfId="1" applyNumberFormat="1" applyFont="1" applyFill="1" applyBorder="1" applyProtection="1"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64" fontId="7" fillId="8" borderId="0" xfId="0" applyNumberFormat="1" applyFont="1" applyFill="1"/>
    <xf numFmtId="164" fontId="0" fillId="7" borderId="15" xfId="1" applyNumberFormat="1" applyFont="1" applyFill="1" applyBorder="1"/>
    <xf numFmtId="164" fontId="0" fillId="7" borderId="23" xfId="1" applyNumberFormat="1" applyFont="1" applyFill="1" applyBorder="1"/>
    <xf numFmtId="164" fontId="0" fillId="7" borderId="17" xfId="0" applyNumberFormat="1" applyFill="1" applyBorder="1"/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/>
    <xf numFmtId="164" fontId="0" fillId="0" borderId="0" xfId="0" applyNumberFormat="1"/>
    <xf numFmtId="10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0" fillId="7" borderId="25" xfId="0" applyFill="1" applyBorder="1" applyAlignment="1">
      <alignment horizontal="left"/>
    </xf>
    <xf numFmtId="165" fontId="0" fillId="7" borderId="22" xfId="0" applyNumberFormat="1" applyFill="1" applyBorder="1" applyAlignment="1">
      <alignment horizontal="left"/>
    </xf>
    <xf numFmtId="0" fontId="0" fillId="0" borderId="26" xfId="0" applyFill="1" applyBorder="1" applyAlignment="1">
      <alignment horizontal="center"/>
    </xf>
    <xf numFmtId="9" fontId="0" fillId="0" borderId="21" xfId="0" applyNumberForma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9B2D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9</xdr:row>
      <xdr:rowOff>8071</xdr:rowOff>
    </xdr:from>
    <xdr:to>
      <xdr:col>1</xdr:col>
      <xdr:colOff>2235200</xdr:colOff>
      <xdr:row>10</xdr:row>
      <xdr:rowOff>69679</xdr:rowOff>
    </xdr:to>
    <xdr:pic>
      <xdr:nvPicPr>
        <xdr:cNvPr id="3" name="Picture 2" descr="MIT Office of the Vice President for Research">
          <a:extLst>
            <a:ext uri="{FF2B5EF4-FFF2-40B4-BE49-F238E27FC236}">
              <a16:creationId xmlns:a16="http://schemas.microsoft.com/office/drawing/2014/main" id="{D15D8560-CF85-FA53-8F99-73D8E9BD8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678371"/>
          <a:ext cx="2667000" cy="302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27</xdr:row>
      <xdr:rowOff>47626</xdr:rowOff>
    </xdr:from>
    <xdr:to>
      <xdr:col>6</xdr:col>
      <xdr:colOff>628650</xdr:colOff>
      <xdr:row>31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48050" y="5619751"/>
          <a:ext cx="3105150" cy="762000"/>
        </a:xfrm>
        <a:prstGeom prst="rect">
          <a:avLst/>
        </a:prstGeom>
        <a:solidFill>
          <a:schemeClr val="accent2">
            <a:shade val="51000"/>
            <a:satMod val="130000"/>
          </a:schemeClr>
        </a:solidFill>
        <a:ln/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In Column F, enter the anticipated</a:t>
          </a:r>
          <a:r>
            <a:rPr lang="en-US" sz="1100" baseline="0"/>
            <a:t> expenses and revenues to be posted for the remainder of the fiscal year.   </a:t>
          </a:r>
        </a:p>
        <a:p>
          <a:endParaRPr lang="en-US" sz="1100" baseline="0"/>
        </a:p>
      </xdr:txBody>
    </xdr:sp>
    <xdr:clientData/>
  </xdr:twoCellAnchor>
  <xdr:twoCellAnchor>
    <xdr:from>
      <xdr:col>5</xdr:col>
      <xdr:colOff>381001</xdr:colOff>
      <xdr:row>25</xdr:row>
      <xdr:rowOff>19050</xdr:rowOff>
    </xdr:from>
    <xdr:to>
      <xdr:col>5</xdr:col>
      <xdr:colOff>685800</xdr:colOff>
      <xdr:row>27</xdr:row>
      <xdr:rowOff>47625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81626" y="5210175"/>
          <a:ext cx="304799" cy="409575"/>
        </a:xfrm>
        <a:prstGeom prst="upArrow">
          <a:avLst>
            <a:gd name="adj1" fmla="val 50000"/>
            <a:gd name="adj2" fmla="val 54652"/>
          </a:avLst>
        </a:prstGeom>
        <a:solidFill>
          <a:schemeClr val="accent2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5</xdr:row>
      <xdr:rowOff>57150</xdr:rowOff>
    </xdr:from>
    <xdr:to>
      <xdr:col>13</xdr:col>
      <xdr:colOff>390525</xdr:colOff>
      <xdr:row>25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77050" y="1209675"/>
          <a:ext cx="4495800" cy="2981325"/>
        </a:xfrm>
        <a:prstGeom prst="rect">
          <a:avLst/>
        </a:prstGeom>
        <a:solidFill>
          <a:srgbClr val="9B2D2A"/>
        </a:solidFill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Enter titles, salaries &amp; % effort of individuals paid by service center, OR sum of anticipated pay for all service center staff.  Employee benefits will calculate  automatically.</a:t>
          </a:r>
        </a:p>
        <a:p>
          <a:endParaRPr lang="en-US" sz="1100" baseline="0"/>
        </a:p>
        <a:p>
          <a:r>
            <a:rPr lang="en-US" sz="1100" baseline="0"/>
            <a:t>2) Budget other expenses</a:t>
          </a:r>
        </a:p>
        <a:p>
          <a:endParaRPr lang="en-US" sz="1100" baseline="0"/>
        </a:p>
        <a:p>
          <a:r>
            <a:rPr lang="en-US" sz="1100" baseline="0"/>
            <a:t>3) Revenue forecast is the summary of all sources and requires your calculation and  data input  from your pricing and user documents.</a:t>
          </a:r>
        </a:p>
        <a:p>
          <a:endParaRPr lang="en-US" sz="1100" b="0" i="0" u="none" strike="noStrike" baseline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Balance Liquidation Plans </a:t>
          </a:r>
          <a:endParaRPr lang="en-US" sz="1100" b="0" i="0" u="none" strike="noStrike" baseline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At the end of each fiscal year, a Service Center carrying forward a cumulative balance beyond the tolerable threshold of  1) 15% of its annual expenses  and 2) $2,500 must provide Cost Analysis with a Balance Liquidation Plan. This Balance Liquidation Plan will outline how the Service Center will liquidate the balance within the next two years. Cost Analysis will monitor compliance with the plan. </a:t>
          </a:r>
          <a:endParaRPr lang="en-US" sz="1100" baseline="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atawarehouse" connectionId="1" xr16:uid="{00000000-0016-0000-0300-000000000000}" autoFormatId="16" applyNumberFormats="0" applyBorderFormats="0" applyFontFormats="0" applyPatternFormats="0" applyAlignmentFormats="0" applyWidthHeightFormats="0">
  <queryTableRefresh nextId="8">
    <queryTableFields count="7">
      <queryTableField id="1" name="COST_COLLECTOR_ID" tableColumnId="1"/>
      <queryTableField id="2" name="COST_COLLECTOR_NAME" tableColumnId="2"/>
      <queryTableField id="3" name="GL_ACCOUNT_ID" tableColumnId="3"/>
      <queryTableField id="4" name="GL_ACCOUNT_NAME" tableColumnId="4"/>
      <queryTableField id="5" name="FISCAL_PERIOD" tableColumnId="5"/>
      <queryTableField id="6" name="FYTD_AMOUNT" tableColumnId="6"/>
      <queryTableField id="7" name="LEVEL3_CATEGORY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atawarehouse" connectionId="2" xr16:uid="{00000000-0016-0000-0400-000001000000}" autoFormatId="16" applyNumberFormats="0" applyBorderFormats="0" applyFontFormats="0" applyPatternFormats="0" applyAlignmentFormats="0" applyWidthHeightFormats="0">
  <queryTableRefresh nextId="10">
    <queryTableFields count="5">
      <queryTableField id="1" name="COST_COLLECTOR_ID" tableColumnId="1"/>
      <queryTableField id="2" name="COST_COLLECTOR_NAME" tableColumnId="2"/>
      <queryTableField id="5" name="FISCAL_PERIOD" tableColumnId="5"/>
      <queryTableField id="8" name="LEVEL1_CATEGORY" tableColumnId="3"/>
      <queryTableField id="9" name="SUM(AL1.CUMULATIVE_AMOUNT)" tableColumnId="4"/>
    </queryTableFields>
    <queryTableDeletedFields count="3">
      <deletedField name="GL_ACCOUNT_ID"/>
      <deletedField name="GL_ACCOUNT_NAME"/>
      <deletedField name="LEVEL3_CATEGORY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atawarehouse" displayName="Table_Query_from_datawarehouse" ref="A1:G29" tableType="queryTable" totalsRowShown="0">
  <autoFilter ref="A1:G29" xr:uid="{00000000-0009-0000-0100-000001000000}"/>
  <sortState xmlns:xlrd2="http://schemas.microsoft.com/office/spreadsheetml/2017/richdata2" ref="A2:G29">
    <sortCondition ref="C1:C29"/>
  </sortState>
  <tableColumns count="7">
    <tableColumn id="1" xr3:uid="{00000000-0010-0000-0000-000001000000}" uniqueName="1" name="COST_COLLECTOR_ID" queryTableFieldId="1"/>
    <tableColumn id="2" xr3:uid="{00000000-0010-0000-0000-000002000000}" uniqueName="2" name="COST_COLLECTOR_NAME" queryTableFieldId="2"/>
    <tableColumn id="3" xr3:uid="{00000000-0010-0000-0000-000003000000}" uniqueName="3" name="GL_ACCOUNT_ID" queryTableFieldId="3"/>
    <tableColumn id="4" xr3:uid="{00000000-0010-0000-0000-000004000000}" uniqueName="4" name="GL_ACCOUNT_NAME" queryTableFieldId="4"/>
    <tableColumn id="5" xr3:uid="{00000000-0010-0000-0000-000005000000}" uniqueName="5" name="FISCAL_PERIOD" queryTableFieldId="5"/>
    <tableColumn id="6" xr3:uid="{00000000-0010-0000-0000-000006000000}" uniqueName="6" name="FYTD_AMOUNT" queryTableFieldId="6"/>
    <tableColumn id="7" xr3:uid="{00000000-0010-0000-0000-000007000000}" uniqueName="7" name="LEVEL3_CATEGORY" queryTableField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Query_from_datawarehouse3" displayName="Table_Query_from_datawarehouse3" ref="A1:E2" tableType="queryTable" totalsRowShown="0">
  <autoFilter ref="A1:E2" xr:uid="{00000000-0009-0000-0100-000002000000}"/>
  <tableColumns count="5">
    <tableColumn id="1" xr3:uid="{00000000-0010-0000-0100-000001000000}" uniqueName="1" name="COST_COLLECTOR_ID" queryTableFieldId="1"/>
    <tableColumn id="2" xr3:uid="{00000000-0010-0000-0100-000002000000}" uniqueName="2" name="COST_COLLECTOR_NAME" queryTableFieldId="2"/>
    <tableColumn id="5" xr3:uid="{00000000-0010-0000-0100-000005000000}" uniqueName="5" name="FISCAL_PERIOD" queryTableFieldId="5"/>
    <tableColumn id="3" xr3:uid="{00000000-0010-0000-0100-000003000000}" uniqueName="3" name="LEVEL1_CATEGORY" queryTableFieldId="8"/>
    <tableColumn id="4" xr3:uid="{00000000-0010-0000-0100-000004000000}" uniqueName="4" name="SUM(AL1.CUMULATIVE_AMOUNT)" queryTableField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topLeftCell="A4" workbookViewId="0">
      <selection activeCell="B5" sqref="B5"/>
    </sheetView>
  </sheetViews>
  <sheetFormatPr baseColWidth="10" defaultColWidth="8.83203125" defaultRowHeight="19" x14ac:dyDescent="0.2"/>
  <cols>
    <col min="1" max="1" width="8.83203125" style="97"/>
    <col min="2" max="2" width="86.5" customWidth="1"/>
  </cols>
  <sheetData>
    <row r="1" spans="1:2" ht="18" customHeight="1" x14ac:dyDescent="0.2">
      <c r="A1" s="113" t="s">
        <v>85</v>
      </c>
      <c r="B1" s="108"/>
    </row>
    <row r="2" spans="1:2" ht="18" customHeight="1" x14ac:dyDescent="0.2">
      <c r="A2" s="113" t="s">
        <v>86</v>
      </c>
      <c r="B2" s="108"/>
    </row>
    <row r="3" spans="1:2" ht="20" thickBot="1" x14ac:dyDescent="0.25"/>
    <row r="4" spans="1:2" ht="21" thickBot="1" x14ac:dyDescent="0.3">
      <c r="A4" s="98">
        <v>1</v>
      </c>
      <c r="B4" s="96" t="s">
        <v>97</v>
      </c>
    </row>
    <row r="5" spans="1:2" ht="90" customHeight="1" thickBot="1" x14ac:dyDescent="0.3">
      <c r="A5" s="98">
        <v>2</v>
      </c>
      <c r="B5" s="96" t="s">
        <v>100</v>
      </c>
    </row>
    <row r="6" spans="1:2" ht="78" customHeight="1" thickBot="1" x14ac:dyDescent="0.25">
      <c r="A6" s="98">
        <v>3</v>
      </c>
      <c r="B6" s="112" t="s">
        <v>99</v>
      </c>
    </row>
    <row r="7" spans="1:2" ht="21" thickBot="1" x14ac:dyDescent="0.3">
      <c r="A7" s="98">
        <v>4</v>
      </c>
      <c r="B7" s="96" t="s">
        <v>84</v>
      </c>
    </row>
    <row r="8" spans="1:2" ht="20" thickBot="1" x14ac:dyDescent="0.3">
      <c r="A8" s="103">
        <v>5</v>
      </c>
      <c r="B8" s="104" t="s">
        <v>78</v>
      </c>
    </row>
    <row r="10" spans="1:2" x14ac:dyDescent="0.25">
      <c r="B10" s="115" t="s">
        <v>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2"/>
  <sheetViews>
    <sheetView topLeftCell="C3" zoomScale="130" zoomScaleNormal="130" workbookViewId="0">
      <selection activeCell="D19" sqref="D19:E21"/>
    </sheetView>
  </sheetViews>
  <sheetFormatPr baseColWidth="10" defaultColWidth="9.1640625" defaultRowHeight="15" x14ac:dyDescent="0.2"/>
  <cols>
    <col min="1" max="1" width="40.6640625" hidden="1" customWidth="1"/>
    <col min="2" max="2" width="3" hidden="1" customWidth="1"/>
    <col min="3" max="3" width="40.6640625" customWidth="1"/>
    <col min="4" max="4" width="13.5" customWidth="1"/>
    <col min="5" max="5" width="14.1640625" customWidth="1"/>
    <col min="6" max="6" width="13.83203125" customWidth="1"/>
    <col min="7" max="7" width="14.1640625" customWidth="1"/>
    <col min="10" max="10" width="9.5" bestFit="1" customWidth="1"/>
  </cols>
  <sheetData>
    <row r="1" spans="2:7" x14ac:dyDescent="0.2">
      <c r="C1" s="23" t="s">
        <v>51</v>
      </c>
      <c r="D1" s="24"/>
      <c r="E1" s="24"/>
      <c r="F1" s="24"/>
      <c r="G1" s="25"/>
    </row>
    <row r="2" spans="2:7" ht="32" x14ac:dyDescent="0.2">
      <c r="B2" s="4"/>
      <c r="C2" s="13"/>
      <c r="D2" s="9" t="s">
        <v>0</v>
      </c>
      <c r="E2" s="9" t="s">
        <v>0</v>
      </c>
      <c r="F2" s="114" t="s">
        <v>96</v>
      </c>
      <c r="G2" s="14" t="s">
        <v>44</v>
      </c>
    </row>
    <row r="3" spans="2:7" ht="14.5" customHeight="1" x14ac:dyDescent="0.2">
      <c r="C3" s="95"/>
      <c r="D3" s="10" t="s">
        <v>90</v>
      </c>
      <c r="E3" s="11" t="s">
        <v>91</v>
      </c>
      <c r="F3" s="11" t="s">
        <v>92</v>
      </c>
      <c r="G3" s="15" t="s">
        <v>93</v>
      </c>
    </row>
    <row r="4" spans="2:7" x14ac:dyDescent="0.2">
      <c r="C4" s="16"/>
      <c r="D4" s="12" t="s">
        <v>3</v>
      </c>
      <c r="E4" s="12" t="s">
        <v>3</v>
      </c>
      <c r="F4" s="12" t="s">
        <v>3</v>
      </c>
      <c r="G4" s="17" t="s">
        <v>1</v>
      </c>
    </row>
    <row r="5" spans="2:7" x14ac:dyDescent="0.2">
      <c r="C5" s="16" t="s">
        <v>58</v>
      </c>
      <c r="D5" s="90">
        <v>0</v>
      </c>
      <c r="E5" s="90">
        <f>SUMIFS(Data!$F:$F,Data!$G:$G,Summary!$C5,Data!$E:$E,Cur_FP)</f>
        <v>0</v>
      </c>
      <c r="F5" s="94">
        <v>0</v>
      </c>
      <c r="G5" s="18">
        <f>SUM(E5:F5)</f>
        <v>0</v>
      </c>
    </row>
    <row r="6" spans="2:7" x14ac:dyDescent="0.2">
      <c r="C6" s="16" t="s">
        <v>59</v>
      </c>
      <c r="D6" s="90">
        <f>SUMIFS(Data!$F:$F,Data!$G:$G,Summary!$C6,Data!$E:$E,Prior_FY)</f>
        <v>0</v>
      </c>
      <c r="E6" s="90">
        <f>SUMIFS(Data!$F:$F,Data!$G:$G,Summary!$C6,Data!$E:$E,Cur_FP)</f>
        <v>0</v>
      </c>
      <c r="F6" s="94">
        <v>0</v>
      </c>
      <c r="G6" s="18">
        <f t="shared" ref="G6:G17" si="0">SUM(E6:F6)</f>
        <v>0</v>
      </c>
    </row>
    <row r="7" spans="2:7" x14ac:dyDescent="0.2">
      <c r="C7" s="16" t="s">
        <v>60</v>
      </c>
      <c r="D7" s="90">
        <f>SUMIFS(Data!$F:$F,Data!$G:$G,Summary!$C7,Data!$E:$E,Prior_FY)</f>
        <v>0</v>
      </c>
      <c r="E7" s="90">
        <f>SUMIFS(Data!$F:$F,Data!$G:$G,Summary!$C7,Data!$E:$E,Cur_FP)</f>
        <v>0</v>
      </c>
      <c r="F7" s="94">
        <v>0</v>
      </c>
      <c r="G7" s="18">
        <f>SUM(E7:F7)</f>
        <v>0</v>
      </c>
    </row>
    <row r="8" spans="2:7" x14ac:dyDescent="0.2">
      <c r="C8" s="16" t="s">
        <v>61</v>
      </c>
      <c r="D8" s="90">
        <f>SUMIFS(Data!$F:$F,Data!$G:$G,Summary!$C8,Data!$E:$E,Prior_FY)</f>
        <v>0</v>
      </c>
      <c r="E8" s="90">
        <f>SUMIFS(Data!$F:$F,Data!$G:$G,Summary!$C8,Data!$E:$E,Cur_FP)</f>
        <v>0</v>
      </c>
      <c r="F8" s="94">
        <v>0</v>
      </c>
      <c r="G8" s="18">
        <f t="shared" si="0"/>
        <v>0</v>
      </c>
    </row>
    <row r="9" spans="2:7" x14ac:dyDescent="0.2">
      <c r="C9" s="16" t="s">
        <v>53</v>
      </c>
      <c r="D9" s="90">
        <f>SUMIFS(Data!$F:$F,Data!$G:$G,Summary!$C9,Data!$E:$E,Prior_FY)</f>
        <v>0</v>
      </c>
      <c r="E9" s="90">
        <f>SUMIFS(Data!$F:$F,Data!$G:$G,Summary!$C9,Data!$E:$E,Cur_FP)</f>
        <v>0</v>
      </c>
      <c r="F9" s="94">
        <v>0</v>
      </c>
      <c r="G9" s="18">
        <f t="shared" si="0"/>
        <v>0</v>
      </c>
    </row>
    <row r="10" spans="2:7" x14ac:dyDescent="0.2">
      <c r="C10" s="16" t="s">
        <v>57</v>
      </c>
      <c r="D10" s="90">
        <f>SUMIFS(Data!$F:$F,Data!$G:$G,Summary!$C10,Data!$E:$E,Prior_FY)</f>
        <v>0</v>
      </c>
      <c r="E10" s="90">
        <f>SUMIFS(Data!$F:$F,Data!$G:$G,Summary!$C10,Data!$E:$E,Cur_FP)</f>
        <v>0</v>
      </c>
      <c r="F10" s="94">
        <v>0</v>
      </c>
      <c r="G10" s="18">
        <f t="shared" si="0"/>
        <v>0</v>
      </c>
    </row>
    <row r="11" spans="2:7" x14ac:dyDescent="0.2">
      <c r="C11" s="20" t="s">
        <v>65</v>
      </c>
      <c r="D11" s="21">
        <f>SUM(D5:D10)</f>
        <v>0</v>
      </c>
      <c r="E11" s="21">
        <f>SUM(E5:E10)</f>
        <v>0</v>
      </c>
      <c r="F11" s="62">
        <f>SUM(F5:F10)</f>
        <v>0</v>
      </c>
      <c r="G11" s="22">
        <f>SUM(E11:F11)</f>
        <v>0</v>
      </c>
    </row>
    <row r="12" spans="2:7" x14ac:dyDescent="0.2">
      <c r="C12" s="16" t="s">
        <v>4</v>
      </c>
      <c r="D12" s="90">
        <f>SUMIFS(Data!$F:$F,Data!$G:$G,Summary!$C12,Data!$E:$E,Prior_FY)</f>
        <v>0</v>
      </c>
      <c r="E12" s="90">
        <f>SUMIFS(Data!$F:$F,Data!$G:$G,Summary!$C12,Data!$E:$E,Summary!Cur_FP)</f>
        <v>0</v>
      </c>
      <c r="F12" s="94">
        <f>F11*23.7%</f>
        <v>0</v>
      </c>
      <c r="G12" s="18">
        <f>SUM(E12:F12)</f>
        <v>0</v>
      </c>
    </row>
    <row r="13" spans="2:7" x14ac:dyDescent="0.2">
      <c r="C13" s="20" t="s">
        <v>66</v>
      </c>
      <c r="D13" s="21">
        <f>+D11+D12</f>
        <v>0</v>
      </c>
      <c r="E13" s="21">
        <f>+E11+E12</f>
        <v>0</v>
      </c>
      <c r="F13" s="62">
        <f>+F11+F12</f>
        <v>0</v>
      </c>
      <c r="G13" s="22">
        <f>SUM(E13:F13)</f>
        <v>0</v>
      </c>
    </row>
    <row r="14" spans="2:7" x14ac:dyDescent="0.2">
      <c r="C14" s="16" t="s">
        <v>94</v>
      </c>
      <c r="D14" s="90">
        <f>SUMIFS(Data!$F:$F,Data!$G:$G,Summary!$C14,Data!$E:$E,Prior_FY)</f>
        <v>0</v>
      </c>
      <c r="E14" s="90">
        <f>SUMIFS(Data!$F:$F,Data!$G:$G,Summary!$C14,Data!$E:$E,Cur_FP)</f>
        <v>0</v>
      </c>
      <c r="F14" s="94">
        <v>0</v>
      </c>
      <c r="G14" s="18">
        <f t="shared" ref="G14" si="1">SUM(E14:F14)</f>
        <v>0</v>
      </c>
    </row>
    <row r="15" spans="2:7" x14ac:dyDescent="0.2">
      <c r="C15" s="16" t="s">
        <v>54</v>
      </c>
      <c r="D15" s="90">
        <f>SUMIFS(Data!$F:$F,Data!$G:$G,Summary!$C15,Data!$E:$E,Prior_FY)</f>
        <v>0</v>
      </c>
      <c r="E15" s="90">
        <f>SUMIFS(Data!$F:$F,Data!$G:$G,Summary!$C15,Data!$E:$E,Cur_FP)</f>
        <v>0</v>
      </c>
      <c r="F15" s="94">
        <v>0</v>
      </c>
      <c r="G15" s="18">
        <f t="shared" si="0"/>
        <v>0</v>
      </c>
    </row>
    <row r="16" spans="2:7" x14ac:dyDescent="0.2">
      <c r="C16" s="16" t="s">
        <v>5</v>
      </c>
      <c r="D16" s="90">
        <f>SUMIFS(Data!$F:$F,Data!$G:$G,Summary!$C16,Data!$E:$E,Prior_FY)</f>
        <v>0</v>
      </c>
      <c r="E16" s="90">
        <f>SUMIFS(Data!$F:$F,Data!$G:$G,Summary!$C16,Data!$E:$E,Cur_FP)</f>
        <v>0</v>
      </c>
      <c r="F16" s="94">
        <v>0</v>
      </c>
      <c r="G16" s="18">
        <f>SUM(E16:F16)</f>
        <v>0</v>
      </c>
    </row>
    <row r="17" spans="1:10" x14ac:dyDescent="0.2">
      <c r="C17" s="16" t="s">
        <v>62</v>
      </c>
      <c r="D17" s="90">
        <f>SUMIFS(Data!$F:$F,Data!$G:$G,Summary!$C17,Data!$E:$E,Prior_FY)</f>
        <v>0</v>
      </c>
      <c r="E17" s="90">
        <f>SUMIFS(Data!$F:$F,Data!$G:$G,Summary!$C17,Data!$E:$E,Cur_FP)</f>
        <v>0</v>
      </c>
      <c r="F17" s="94">
        <v>0</v>
      </c>
      <c r="G17" s="18">
        <f t="shared" si="0"/>
        <v>0</v>
      </c>
    </row>
    <row r="18" spans="1:10" x14ac:dyDescent="0.2">
      <c r="A18" s="1"/>
      <c r="B18" s="1"/>
      <c r="C18" s="20" t="s">
        <v>74</v>
      </c>
      <c r="D18" s="21">
        <f>SUM(D14:D17)+D13</f>
        <v>0</v>
      </c>
      <c r="E18" s="21">
        <f>SUM(E14:E17)+E13</f>
        <v>0</v>
      </c>
      <c r="F18" s="21">
        <f>SUM(F14:F17)+F13</f>
        <v>0</v>
      </c>
      <c r="G18" s="22">
        <f t="shared" ref="G18:G23" si="2">SUM(E18:F18)</f>
        <v>0</v>
      </c>
    </row>
    <row r="19" spans="1:10" x14ac:dyDescent="0.2">
      <c r="C19" s="16" t="s">
        <v>63</v>
      </c>
      <c r="D19" s="90">
        <f>SUMIFS(Data!$F:$F,Data!$G:$G,Summary!$C19,Data!$E:$E,Prior_FY)</f>
        <v>0</v>
      </c>
      <c r="E19" s="90">
        <f>SUMIFS(Data!$F:$F,Data!$G:$G,Summary!$C19,Data!$E:$E,Cur_FP)</f>
        <v>0</v>
      </c>
      <c r="F19" s="94"/>
      <c r="G19" s="18">
        <f t="shared" si="2"/>
        <v>0</v>
      </c>
      <c r="I19" t="s">
        <v>82</v>
      </c>
    </row>
    <row r="20" spans="1:10" x14ac:dyDescent="0.2">
      <c r="C20" s="16" t="s">
        <v>55</v>
      </c>
      <c r="D20" s="90">
        <f>SUMIFS(Data!$F:$F,Data!$G:$G,Summary!$C20,Data!$E:$E,Prior_FY)</f>
        <v>0</v>
      </c>
      <c r="E20" s="90">
        <f>SUMIFS(Data!$F:$F,Data!$G:$G,Summary!$C20,Data!$E:$E,Cur_FP)</f>
        <v>0</v>
      </c>
      <c r="F20" s="94">
        <v>0</v>
      </c>
      <c r="G20" s="18">
        <f t="shared" si="2"/>
        <v>0</v>
      </c>
    </row>
    <row r="21" spans="1:10" x14ac:dyDescent="0.2">
      <c r="C21" s="16" t="s">
        <v>56</v>
      </c>
      <c r="D21" s="90">
        <f>SUMIFS(Data!$F:$F,Data!$G:$G,Summary!$C21,Data!$E:$E,Prior_FY)</f>
        <v>0</v>
      </c>
      <c r="E21" s="90">
        <f>SUMIFS(Data!$F:$F,Data!$G:$G,Summary!$C21,Data!$E:$E,Cur_FP)</f>
        <v>0</v>
      </c>
      <c r="F21" s="94">
        <v>0</v>
      </c>
      <c r="G21" s="18">
        <f t="shared" si="2"/>
        <v>0</v>
      </c>
      <c r="J21" s="105"/>
    </row>
    <row r="22" spans="1:10" x14ac:dyDescent="0.2">
      <c r="A22" s="1"/>
      <c r="B22" s="1"/>
      <c r="C22" s="20" t="s">
        <v>73</v>
      </c>
      <c r="D22" s="21">
        <f>SUM(D19:D21)</f>
        <v>0</v>
      </c>
      <c r="E22" s="21">
        <f>SUM(E19:E21)</f>
        <v>0</v>
      </c>
      <c r="F22" s="62">
        <f>SUM(F19:F21)</f>
        <v>0</v>
      </c>
      <c r="G22" s="22">
        <f t="shared" si="2"/>
        <v>0</v>
      </c>
    </row>
    <row r="23" spans="1:10" ht="16" thickBot="1" x14ac:dyDescent="0.25">
      <c r="A23" s="2"/>
      <c r="B23" s="2"/>
      <c r="C23" s="73" t="s">
        <v>64</v>
      </c>
      <c r="D23" s="74">
        <f>+D18+D22</f>
        <v>0</v>
      </c>
      <c r="E23" s="74">
        <f>+E18+E22</f>
        <v>0</v>
      </c>
      <c r="F23" s="74">
        <f>+F18+F22</f>
        <v>0</v>
      </c>
      <c r="G23" s="75">
        <f t="shared" si="2"/>
        <v>0</v>
      </c>
    </row>
    <row r="24" spans="1:10" x14ac:dyDescent="0.2">
      <c r="C24" s="76"/>
      <c r="D24" s="77"/>
      <c r="E24" s="78"/>
      <c r="F24" s="78"/>
      <c r="G24" s="79"/>
    </row>
    <row r="25" spans="1:10" ht="16" thickBot="1" x14ac:dyDescent="0.25">
      <c r="C25" s="80" t="s">
        <v>43</v>
      </c>
      <c r="D25" s="81">
        <f>CumData!E2</f>
        <v>0</v>
      </c>
      <c r="E25" s="81">
        <f>+D25+E23</f>
        <v>0</v>
      </c>
      <c r="F25" s="82"/>
      <c r="G25" s="83">
        <f>+E25+F23</f>
        <v>0</v>
      </c>
    </row>
    <row r="26" spans="1:10" x14ac:dyDescent="0.2">
      <c r="D26" s="3"/>
      <c r="G26" s="106" t="e">
        <f>G25/G18</f>
        <v>#DIV/0!</v>
      </c>
    </row>
    <row r="34" spans="1:7" x14ac:dyDescent="0.2">
      <c r="D34" s="99">
        <f>ROUND(SUMIF(Table_Query_from_datawarehouse[FISCAL_PERIOD],Summary!Prior_FY,Table_Query_from_datawarehouse[FYTD_AMOUNT]),0)-ROUND(D23,0)</f>
        <v>0</v>
      </c>
      <c r="E34" s="99">
        <f>ROUND(SUMIF(Table_Query_from_datawarehouse[FISCAL_PERIOD],Cur_FP,Table_Query_from_datawarehouse[FYTD_AMOUNT]),0)-ROUND(E23,0)</f>
        <v>0</v>
      </c>
      <c r="G34" s="5"/>
    </row>
    <row r="36" spans="1:7" x14ac:dyDescent="0.2">
      <c r="D36" s="116" t="str">
        <f>IF(AND(D34=0,E34=0)," ","CHECK YOUR DATA FOR OTHER EXPENSE/REVENUE CATEGORIES.  It is unlikely that these belong in a service center.  Please discuss with Tiffany Melendez.")</f>
        <v xml:space="preserve"> </v>
      </c>
      <c r="E36" s="116"/>
      <c r="F36" s="116"/>
      <c r="G36" s="116"/>
    </row>
    <row r="37" spans="1:7" x14ac:dyDescent="0.2">
      <c r="D37" s="116"/>
      <c r="E37" s="116"/>
      <c r="F37" s="116"/>
      <c r="G37" s="116"/>
    </row>
    <row r="38" spans="1:7" x14ac:dyDescent="0.2">
      <c r="D38" s="116"/>
      <c r="E38" s="116"/>
      <c r="F38" s="116"/>
      <c r="G38" s="116"/>
    </row>
    <row r="46" spans="1:7" x14ac:dyDescent="0.2">
      <c r="A46" t="s">
        <v>18</v>
      </c>
    </row>
    <row r="47" spans="1:7" x14ac:dyDescent="0.2">
      <c r="A47" t="s">
        <v>24</v>
      </c>
    </row>
    <row r="48" spans="1:7" x14ac:dyDescent="0.2">
      <c r="A48" t="s">
        <v>27</v>
      </c>
    </row>
    <row r="49" spans="1:1" x14ac:dyDescent="0.2">
      <c r="A49" t="s">
        <v>28</v>
      </c>
    </row>
    <row r="50" spans="1:1" x14ac:dyDescent="0.2">
      <c r="A50" t="s">
        <v>35</v>
      </c>
    </row>
    <row r="51" spans="1:1" x14ac:dyDescent="0.2">
      <c r="A51" t="s">
        <v>38</v>
      </c>
    </row>
    <row r="52" spans="1:1" x14ac:dyDescent="0.2">
      <c r="A52" t="s">
        <v>21</v>
      </c>
    </row>
    <row r="53" spans="1:1" x14ac:dyDescent="0.2">
      <c r="A53" t="s">
        <v>22</v>
      </c>
    </row>
    <row r="54" spans="1:1" x14ac:dyDescent="0.2">
      <c r="A54" t="s">
        <v>23</v>
      </c>
    </row>
    <row r="55" spans="1:1" x14ac:dyDescent="0.2">
      <c r="A55" t="s">
        <v>71</v>
      </c>
    </row>
    <row r="56" spans="1:1" x14ac:dyDescent="0.2">
      <c r="A56" t="s">
        <v>19</v>
      </c>
    </row>
    <row r="57" spans="1:1" x14ac:dyDescent="0.2">
      <c r="A57" t="s">
        <v>20</v>
      </c>
    </row>
    <row r="58" spans="1:1" x14ac:dyDescent="0.2">
      <c r="A58" t="s">
        <v>72</v>
      </c>
    </row>
    <row r="59" spans="1:1" x14ac:dyDescent="0.2">
      <c r="A59" t="s">
        <v>25</v>
      </c>
    </row>
    <row r="60" spans="1:1" x14ac:dyDescent="0.2">
      <c r="A60" t="s">
        <v>30</v>
      </c>
    </row>
    <row r="61" spans="1:1" x14ac:dyDescent="0.2">
      <c r="A61" t="s">
        <v>31</v>
      </c>
    </row>
    <row r="62" spans="1:1" x14ac:dyDescent="0.2">
      <c r="A62" t="s">
        <v>32</v>
      </c>
    </row>
    <row r="63" spans="1:1" x14ac:dyDescent="0.2">
      <c r="A63" t="s">
        <v>33</v>
      </c>
    </row>
    <row r="64" spans="1:1" x14ac:dyDescent="0.2">
      <c r="A64" t="s">
        <v>34</v>
      </c>
    </row>
    <row r="65" spans="1:1" x14ac:dyDescent="0.2">
      <c r="A65" t="s">
        <v>36</v>
      </c>
    </row>
    <row r="66" spans="1:1" x14ac:dyDescent="0.2">
      <c r="A66" t="s">
        <v>37</v>
      </c>
    </row>
    <row r="67" spans="1:1" x14ac:dyDescent="0.2">
      <c r="A67" t="s">
        <v>40</v>
      </c>
    </row>
    <row r="68" spans="1:1" x14ac:dyDescent="0.2">
      <c r="A68" t="s">
        <v>41</v>
      </c>
    </row>
    <row r="69" spans="1:1" x14ac:dyDescent="0.2">
      <c r="A69" t="s">
        <v>26</v>
      </c>
    </row>
    <row r="70" spans="1:1" x14ac:dyDescent="0.2">
      <c r="A70" t="s">
        <v>29</v>
      </c>
    </row>
    <row r="71" spans="1:1" x14ac:dyDescent="0.2">
      <c r="A71" t="s">
        <v>39</v>
      </c>
    </row>
    <row r="72" spans="1:1" x14ac:dyDescent="0.2">
      <c r="A72" t="s">
        <v>42</v>
      </c>
    </row>
  </sheetData>
  <sheetProtection selectLockedCells="1"/>
  <dataConsolidate/>
  <mergeCells count="1">
    <mergeCell ref="D36:G38"/>
  </mergeCells>
  <pageMargins left="0.7" right="0.7" top="0.75" bottom="0.75" header="0.3" footer="0.3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topLeftCell="A4" workbookViewId="0">
      <selection activeCell="F1" sqref="F1"/>
    </sheetView>
  </sheetViews>
  <sheetFormatPr baseColWidth="10" defaultColWidth="8.83203125" defaultRowHeight="15" x14ac:dyDescent="0.2"/>
  <cols>
    <col min="1" max="1" width="17.5" customWidth="1"/>
    <col min="2" max="2" width="31" customWidth="1"/>
    <col min="3" max="3" width="11.6640625" style="63" customWidth="1"/>
    <col min="4" max="4" width="17.6640625" customWidth="1"/>
    <col min="5" max="5" width="12.6640625" customWidth="1"/>
    <col min="6" max="6" width="13.5" customWidth="1"/>
  </cols>
  <sheetData>
    <row r="1" spans="1:6" x14ac:dyDescent="0.2">
      <c r="A1" s="29" t="s">
        <v>2</v>
      </c>
      <c r="B1" s="117"/>
      <c r="C1" s="119"/>
      <c r="D1" s="57" t="s">
        <v>6</v>
      </c>
      <c r="E1" s="58"/>
      <c r="F1" s="61">
        <f>+Summary!Service_Center</f>
        <v>0</v>
      </c>
    </row>
    <row r="2" spans="1:6" ht="16" thickBot="1" x14ac:dyDescent="0.25">
      <c r="A2" s="28" t="s">
        <v>7</v>
      </c>
      <c r="B2" s="118"/>
      <c r="C2" s="120"/>
      <c r="D2" s="28" t="s">
        <v>88</v>
      </c>
      <c r="E2" s="59"/>
      <c r="F2" s="60">
        <f>Summary!G25</f>
        <v>0</v>
      </c>
    </row>
    <row r="3" spans="1:6" x14ac:dyDescent="0.2">
      <c r="A3" s="44" t="s">
        <v>8</v>
      </c>
      <c r="B3" s="45"/>
      <c r="C3" s="64"/>
      <c r="D3" s="45"/>
      <c r="E3" s="45"/>
      <c r="F3" s="46"/>
    </row>
    <row r="4" spans="1:6" x14ac:dyDescent="0.2">
      <c r="A4" s="41" t="s">
        <v>9</v>
      </c>
      <c r="B4" s="42"/>
      <c r="C4" s="65"/>
      <c r="D4" s="42"/>
      <c r="E4" s="42"/>
      <c r="F4" s="43"/>
    </row>
    <row r="5" spans="1:6" ht="29" customHeight="1" x14ac:dyDescent="0.2">
      <c r="A5" s="109" t="s">
        <v>68</v>
      </c>
      <c r="B5" s="110" t="s">
        <v>10</v>
      </c>
      <c r="C5" s="107" t="s">
        <v>69</v>
      </c>
      <c r="D5" s="110" t="s">
        <v>11</v>
      </c>
      <c r="E5" s="110" t="s">
        <v>12</v>
      </c>
      <c r="F5" s="111" t="s">
        <v>87</v>
      </c>
    </row>
    <row r="6" spans="1:6" x14ac:dyDescent="0.2">
      <c r="A6" s="84"/>
      <c r="B6" s="85"/>
      <c r="C6" s="86"/>
      <c r="D6" s="90">
        <v>0</v>
      </c>
      <c r="E6" s="91"/>
      <c r="F6" s="33">
        <f>D6*E6</f>
        <v>0</v>
      </c>
    </row>
    <row r="7" spans="1:6" x14ac:dyDescent="0.2">
      <c r="A7" s="84" t="s">
        <v>83</v>
      </c>
      <c r="B7" s="85" t="s">
        <v>60</v>
      </c>
      <c r="C7" s="86" t="s">
        <v>70</v>
      </c>
      <c r="D7" s="90">
        <v>0</v>
      </c>
      <c r="E7" s="91">
        <v>1</v>
      </c>
      <c r="F7" s="33">
        <f t="shared" ref="F7:F11" si="0">D7*E7</f>
        <v>0</v>
      </c>
    </row>
    <row r="8" spans="1:6" x14ac:dyDescent="0.2">
      <c r="A8" s="84"/>
      <c r="B8" s="85" t="s">
        <v>60</v>
      </c>
      <c r="C8" s="86" t="s">
        <v>77</v>
      </c>
      <c r="D8" s="90">
        <v>0</v>
      </c>
      <c r="E8" s="91">
        <v>0</v>
      </c>
      <c r="F8" s="33">
        <f t="shared" si="0"/>
        <v>0</v>
      </c>
    </row>
    <row r="9" spans="1:6" x14ac:dyDescent="0.2">
      <c r="A9" s="84"/>
      <c r="B9" s="85"/>
      <c r="C9" s="86"/>
      <c r="D9" s="90">
        <v>0</v>
      </c>
      <c r="E9" s="91">
        <v>0</v>
      </c>
      <c r="F9" s="33">
        <f t="shared" si="0"/>
        <v>0</v>
      </c>
    </row>
    <row r="10" spans="1:6" x14ac:dyDescent="0.2">
      <c r="A10" s="84"/>
      <c r="B10" s="85"/>
      <c r="C10" s="86"/>
      <c r="D10" s="90">
        <v>0</v>
      </c>
      <c r="E10" s="91"/>
      <c r="F10" s="33">
        <f t="shared" si="0"/>
        <v>0</v>
      </c>
    </row>
    <row r="11" spans="1:6" x14ac:dyDescent="0.2">
      <c r="A11" s="87"/>
      <c r="B11" s="88"/>
      <c r="C11" s="89"/>
      <c r="D11" s="92">
        <v>0</v>
      </c>
      <c r="E11" s="93"/>
      <c r="F11" s="34">
        <f t="shared" si="0"/>
        <v>0</v>
      </c>
    </row>
    <row r="12" spans="1:6" hidden="1" x14ac:dyDescent="0.2">
      <c r="A12" s="16"/>
      <c r="D12" s="8"/>
      <c r="E12" s="26"/>
      <c r="F12" s="33"/>
    </row>
    <row r="13" spans="1:6" x14ac:dyDescent="0.2">
      <c r="A13" s="16"/>
      <c r="B13" s="53" t="s">
        <v>13</v>
      </c>
      <c r="C13" s="66"/>
      <c r="D13" s="54">
        <f t="shared" ref="D13" si="1">SUM(D6:D11)</f>
        <v>0</v>
      </c>
      <c r="E13" s="55"/>
      <c r="F13" s="56">
        <f>SUM(F6:F11)</f>
        <v>0</v>
      </c>
    </row>
    <row r="14" spans="1:6" x14ac:dyDescent="0.2">
      <c r="A14" s="16"/>
      <c r="B14" t="s">
        <v>4</v>
      </c>
      <c r="F14" s="33">
        <f>SUMIF(C6:C12,"Y",F6:F12)*B2</f>
        <v>0</v>
      </c>
    </row>
    <row r="15" spans="1:6" x14ac:dyDescent="0.2">
      <c r="A15" s="35" t="s">
        <v>14</v>
      </c>
      <c r="B15" s="36"/>
      <c r="C15" s="67"/>
      <c r="D15" s="36"/>
      <c r="E15" s="36"/>
      <c r="F15" s="37">
        <f>SUM(F13:F14)</f>
        <v>0</v>
      </c>
    </row>
    <row r="16" spans="1:6" x14ac:dyDescent="0.2">
      <c r="A16" s="30" t="s">
        <v>5</v>
      </c>
      <c r="B16" s="31"/>
      <c r="C16" s="68"/>
      <c r="D16" s="31"/>
      <c r="E16" s="31"/>
      <c r="F16" s="32"/>
    </row>
    <row r="17" spans="1:6" x14ac:dyDescent="0.2">
      <c r="A17" s="84"/>
      <c r="B17" s="85" t="s">
        <v>80</v>
      </c>
      <c r="C17" s="86"/>
      <c r="D17" s="85"/>
      <c r="E17" s="85"/>
      <c r="F17" s="100">
        <v>0</v>
      </c>
    </row>
    <row r="18" spans="1:6" x14ac:dyDescent="0.2">
      <c r="A18" s="84"/>
      <c r="B18" s="85" t="s">
        <v>15</v>
      </c>
      <c r="C18" s="86"/>
      <c r="D18" s="85"/>
      <c r="E18" s="85"/>
      <c r="F18" s="100">
        <v>0</v>
      </c>
    </row>
    <row r="19" spans="1:6" x14ac:dyDescent="0.2">
      <c r="A19" s="84"/>
      <c r="B19" s="85" t="s">
        <v>79</v>
      </c>
      <c r="C19" s="86"/>
      <c r="D19" s="85"/>
      <c r="E19" s="85"/>
      <c r="F19" s="100">
        <v>0</v>
      </c>
    </row>
    <row r="20" spans="1:6" x14ac:dyDescent="0.2">
      <c r="A20" s="84"/>
      <c r="B20" s="85" t="s">
        <v>95</v>
      </c>
      <c r="C20" s="86"/>
      <c r="D20" s="85"/>
      <c r="E20" s="85"/>
      <c r="F20" s="100">
        <v>0</v>
      </c>
    </row>
    <row r="21" spans="1:6" x14ac:dyDescent="0.2">
      <c r="A21" s="84"/>
      <c r="B21" s="85"/>
      <c r="C21" s="86"/>
      <c r="D21" s="85"/>
      <c r="E21" s="85"/>
      <c r="F21" s="100">
        <v>0</v>
      </c>
    </row>
    <row r="22" spans="1:6" x14ac:dyDescent="0.2">
      <c r="A22" s="84"/>
      <c r="B22" s="85"/>
      <c r="C22" s="86"/>
      <c r="D22" s="85"/>
      <c r="E22" s="85"/>
      <c r="F22" s="100">
        <v>0</v>
      </c>
    </row>
    <row r="23" spans="1:6" x14ac:dyDescent="0.2">
      <c r="A23" s="84"/>
      <c r="B23" s="85"/>
      <c r="C23" s="86"/>
      <c r="D23" s="85"/>
      <c r="E23" s="85"/>
      <c r="F23" s="100">
        <v>0</v>
      </c>
    </row>
    <row r="24" spans="1:6" x14ac:dyDescent="0.2">
      <c r="A24" s="84"/>
      <c r="B24" s="88"/>
      <c r="C24" s="89"/>
      <c r="D24" s="88"/>
      <c r="E24" s="88"/>
      <c r="F24" s="101">
        <v>0</v>
      </c>
    </row>
    <row r="25" spans="1:6" x14ac:dyDescent="0.2">
      <c r="A25" s="35" t="s">
        <v>67</v>
      </c>
      <c r="B25" s="36"/>
      <c r="C25" s="67"/>
      <c r="D25" s="36"/>
      <c r="E25" s="36"/>
      <c r="F25" s="37">
        <f>SUM(F16:F24)</f>
        <v>0</v>
      </c>
    </row>
    <row r="26" spans="1:6" x14ac:dyDescent="0.2">
      <c r="A26" s="16"/>
      <c r="F26" s="34"/>
    </row>
    <row r="27" spans="1:6" x14ac:dyDescent="0.2">
      <c r="A27" s="39" t="s">
        <v>16</v>
      </c>
      <c r="B27" s="38"/>
      <c r="C27" s="69"/>
      <c r="D27" s="38"/>
      <c r="E27" s="38"/>
      <c r="F27" s="40">
        <f>F15+F25</f>
        <v>0</v>
      </c>
    </row>
    <row r="28" spans="1:6" x14ac:dyDescent="0.2">
      <c r="A28" s="16"/>
      <c r="F28" s="19"/>
    </row>
    <row r="29" spans="1:6" x14ac:dyDescent="0.2">
      <c r="A29" s="27" t="s">
        <v>81</v>
      </c>
      <c r="B29" s="1"/>
      <c r="C29" s="70"/>
      <c r="D29" s="1"/>
      <c r="E29" s="1"/>
      <c r="F29" s="102">
        <v>0</v>
      </c>
    </row>
    <row r="30" spans="1:6" x14ac:dyDescent="0.2">
      <c r="A30" s="16"/>
      <c r="F30" s="19"/>
    </row>
    <row r="31" spans="1:6" ht="16" thickBot="1" x14ac:dyDescent="0.25">
      <c r="A31" s="50" t="s">
        <v>17</v>
      </c>
      <c r="B31" s="51"/>
      <c r="C31" s="71"/>
      <c r="D31" s="51"/>
      <c r="E31" s="51"/>
      <c r="F31" s="52">
        <f>+F27+F29</f>
        <v>0</v>
      </c>
    </row>
    <row r="32" spans="1:6" x14ac:dyDescent="0.2">
      <c r="A32" s="16"/>
      <c r="F32" s="19"/>
    </row>
    <row r="33" spans="1:12" ht="16" thickBot="1" x14ac:dyDescent="0.25">
      <c r="A33" s="47" t="s">
        <v>89</v>
      </c>
      <c r="B33" s="48"/>
      <c r="C33" s="72"/>
      <c r="D33" s="48"/>
      <c r="E33" s="48"/>
      <c r="F33" s="49">
        <f>F31+F2</f>
        <v>0</v>
      </c>
      <c r="H33" s="6" t="str">
        <f>IF(AND(F33&gt;ABS(2500),F33&gt;ABS(F27*0.2)),"*WARNING: EXCEEDS THRESHOLD FOR BALANCE LIQUIDATION PLAN"," ")</f>
        <v xml:space="preserve"> </v>
      </c>
    </row>
    <row r="35" spans="1:12" x14ac:dyDescent="0.2">
      <c r="F35" s="106" t="e">
        <f>F33/F27</f>
        <v>#DIV/0!</v>
      </c>
      <c r="L35" s="7"/>
    </row>
  </sheetData>
  <pageMargins left="0.7" right="0.7" top="0.75" bottom="0.75" header="0.3" footer="0.3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"/>
  <sheetViews>
    <sheetView workbookViewId="0">
      <selection activeCell="A2" sqref="A2:G29"/>
    </sheetView>
  </sheetViews>
  <sheetFormatPr baseColWidth="10" defaultColWidth="8.83203125" defaultRowHeight="15" x14ac:dyDescent="0.2"/>
  <cols>
    <col min="1" max="1" width="21.5" bestFit="1" customWidth="1"/>
    <col min="2" max="2" width="30.33203125" bestFit="1" customWidth="1"/>
    <col min="3" max="3" width="17.6640625" bestFit="1" customWidth="1"/>
    <col min="4" max="4" width="33.83203125" bestFit="1" customWidth="1"/>
    <col min="5" max="5" width="16.33203125" bestFit="1" customWidth="1"/>
    <col min="6" max="6" width="16.5" bestFit="1" customWidth="1"/>
    <col min="7" max="7" width="19.5" bestFit="1" customWidth="1"/>
  </cols>
  <sheetData>
    <row r="1" spans="1:7" x14ac:dyDescent="0.2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selection activeCell="A2" sqref="A2:E2"/>
    </sheetView>
  </sheetViews>
  <sheetFormatPr baseColWidth="10" defaultColWidth="8.83203125" defaultRowHeight="15" x14ac:dyDescent="0.2"/>
  <cols>
    <col min="1" max="1" width="21.5" bestFit="1" customWidth="1"/>
    <col min="2" max="2" width="30.33203125" bestFit="1" customWidth="1"/>
    <col min="3" max="3" width="16.33203125" bestFit="1" customWidth="1"/>
    <col min="4" max="4" width="19.5" bestFit="1" customWidth="1"/>
    <col min="5" max="5" width="33.33203125" bestFit="1" customWidth="1"/>
    <col min="6" max="6" width="17.33203125" bestFit="1" customWidth="1"/>
  </cols>
  <sheetData>
    <row r="1" spans="1:5" x14ac:dyDescent="0.2">
      <c r="A1" t="s">
        <v>45</v>
      </c>
      <c r="B1" t="s">
        <v>46</v>
      </c>
      <c r="C1" t="s">
        <v>49</v>
      </c>
      <c r="D1" t="s">
        <v>75</v>
      </c>
      <c r="E1" t="s">
        <v>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44</vt:i4>
      </vt:variant>
    </vt:vector>
  </HeadingPairs>
  <TitlesOfParts>
    <vt:vector size="49" baseType="lpstr">
      <vt:lpstr>Instructions</vt:lpstr>
      <vt:lpstr>Summary</vt:lpstr>
      <vt:lpstr>Expense Budget</vt:lpstr>
      <vt:lpstr>Data</vt:lpstr>
      <vt:lpstr>CumData</vt:lpstr>
      <vt:lpstr>Academic_Staff</vt:lpstr>
      <vt:lpstr>Actual_current_fy_to_date_Amount</vt:lpstr>
      <vt:lpstr>Actual_previous_fy_amount</vt:lpstr>
      <vt:lpstr>Administrative_Staff</vt:lpstr>
      <vt:lpstr>Annual_Salary</vt:lpstr>
      <vt:lpstr>anticipate_remainder_of_current_fy_amount</vt:lpstr>
      <vt:lpstr>Cumulative_Balance</vt:lpstr>
      <vt:lpstr>Summary!Cur_FP</vt:lpstr>
      <vt:lpstr>Effort</vt:lpstr>
      <vt:lpstr>Employee_Benefits</vt:lpstr>
      <vt:lpstr>Equipment__minor_equipment_ONLY</vt:lpstr>
      <vt:lpstr>Equipment_repair___Maintenance</vt:lpstr>
      <vt:lpstr>Expense</vt:lpstr>
      <vt:lpstr>Fees_Services_External</vt:lpstr>
      <vt:lpstr>Fees_Services_Internal</vt:lpstr>
      <vt:lpstr>forecast_end_of_current_FY_total</vt:lpstr>
      <vt:lpstr>Lab_Supplies</vt:lpstr>
      <vt:lpstr>Materials___Services</vt:lpstr>
      <vt:lpstr>Minor_equipement</vt:lpstr>
      <vt:lpstr>Name__optional</vt:lpstr>
      <vt:lpstr>Net_Amount</vt:lpstr>
      <vt:lpstr>other_expense_type</vt:lpstr>
      <vt:lpstr>Other_Expenses</vt:lpstr>
      <vt:lpstr>Summary!Print_Area</vt:lpstr>
      <vt:lpstr>Summary!Prior_FY</vt:lpstr>
      <vt:lpstr>Research_Staff</vt:lpstr>
      <vt:lpstr>Salary___Wages</vt:lpstr>
      <vt:lpstr>Salary_Expense</vt:lpstr>
      <vt:lpstr>Summary!Service_Center</vt:lpstr>
      <vt:lpstr>Service_Staff</vt:lpstr>
      <vt:lpstr>ServiceCenterID</vt:lpstr>
      <vt:lpstr>Stipends</vt:lpstr>
      <vt:lpstr>Student_Salaries</vt:lpstr>
      <vt:lpstr>Subject_to_EB__Y_N</vt:lpstr>
      <vt:lpstr>Support_Staff</vt:lpstr>
      <vt:lpstr>SWEB</vt:lpstr>
      <vt:lpstr>Title</vt:lpstr>
      <vt:lpstr>Total_Expenses</vt:lpstr>
      <vt:lpstr>Total_Revenue___Transfers</vt:lpstr>
      <vt:lpstr>Total_revenue_transfers</vt:lpstr>
      <vt:lpstr>Total_Salaries___Wages</vt:lpstr>
      <vt:lpstr>Transfers</vt:lpstr>
      <vt:lpstr>Travel</vt:lpstr>
      <vt:lpstr>x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Template - New Service Center Request - June 2026</dc:title>
  <dc:subject>Budget Template - New Service Center Request</dc:subject>
  <dc:creator>Patrick D Gray, Joe Foley</dc:creator>
  <cp:keywords>service center, cost analysis</cp:keywords>
  <dc:description/>
  <cp:lastModifiedBy>Emma Boettcher</cp:lastModifiedBy>
  <cp:lastPrinted>2019-07-01T21:15:27Z</cp:lastPrinted>
  <dcterms:created xsi:type="dcterms:W3CDTF">2013-03-29T17:06:03Z</dcterms:created>
  <dcterms:modified xsi:type="dcterms:W3CDTF">2026-06-24T19:23:53Z</dcterms:modified>
  <cp:category/>
</cp:coreProperties>
</file>